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月标准保留二位小数" sheetId="3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<sst xmlns="http://schemas.openxmlformats.org/spreadsheetml/2006/main" count="32" uniqueCount="22">
  <si>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2023年度公交车新能源运营补贴资金分配汇总表</t>
  </si>
  <si>
    <t>序号</t>
  </si>
  <si>
    <t>公司名称</t>
  </si>
  <si>
    <t>运营车辆（辆）</t>
  </si>
  <si>
    <t>标台台数
（辆）</t>
  </si>
  <si>
    <t>按实际运营里程天数计算</t>
  </si>
  <si>
    <t>合计</t>
  </si>
  <si>
    <t>类型</t>
  </si>
  <si>
    <t>实际运营月数
情况（月）</t>
  </si>
  <si>
    <t>折算运营
月数（月）</t>
  </si>
  <si>
    <t>补贴标准
每月（元）</t>
  </si>
  <si>
    <t>补贴金额
全年（元）</t>
  </si>
  <si>
    <t>鄂州市公共交通有限公司</t>
  </si>
  <si>
    <t>0.7标台</t>
  </si>
  <si>
    <t>1标台</t>
  </si>
  <si>
    <t>1.3标台</t>
  </si>
  <si>
    <t>鄂州市大鹏客运有限公司</t>
  </si>
  <si>
    <t>鄂州市华洪汽车客运有限公司</t>
  </si>
  <si>
    <t>鄂州新市民公共汽车客运有限公司</t>
  </si>
  <si>
    <t>鄂州市梁子湖区联润公共汽车有限公司</t>
  </si>
  <si>
    <t>鄂州市华容区畅达公共汽车有限公司</t>
  </si>
  <si>
    <t>鄂州市万众客运有限公司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</si>
</sst>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L4" sqref="L4"/>
    </sheetView>
  </sheetViews>
  <sheetFormatPr defaultColWidth="9" defaultRowHeight="30" customHeight="1"/>
  <cols>
    <col min="1" max="1" width="6.375" style="3" customWidth="1"/>
    <col min="2" max="2" width="37.125" style="3" customWidth="1"/>
    <col min="3" max="3" width="9" style="3"/>
    <col min="4" max="4" width="10.75" style="3" customWidth="1"/>
    <col min="5" max="5" width="10.875" style="3" customWidth="1"/>
    <col min="6" max="6" width="18.625" style="3" customWidth="1"/>
    <col min="7" max="7" width="15.75" style="3" customWidth="1"/>
    <col min="8" max="8" width="16.875" style="3" customWidth="1"/>
    <col min="9" max="9" width="18.2583333333333" style="3" customWidth="1"/>
    <col min="10" max="10" width="12.625" style="3"/>
    <col min="11" max="16384" width="9" style="3"/>
  </cols>
  <sheetData>
    <row r="1" ht="6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6" t="s">
        <v>3</v>
      </c>
      <c r="D2" s="6"/>
      <c r="E2" s="5" t="s">
        <v>4</v>
      </c>
      <c r="F2" s="6" t="s">
        <v>5</v>
      </c>
      <c r="G2" s="6"/>
      <c r="H2" s="6"/>
      <c r="I2" s="6"/>
    </row>
    <row r="3" s="1" customFormat="1" ht="39" customHeight="1" spans="1:9">
      <c r="A3" s="5"/>
      <c r="B3" s="6"/>
      <c r="C3" s="6" t="s">
        <v>6</v>
      </c>
      <c r="D3" s="5" t="s">
        <v>7</v>
      </c>
      <c r="E3" s="5"/>
      <c r="F3" s="5" t="s">
        <v>8</v>
      </c>
      <c r="G3" s="5" t="s">
        <v>9</v>
      </c>
      <c r="H3" s="5" t="s">
        <v>10</v>
      </c>
      <c r="I3" s="5" t="s">
        <v>11</v>
      </c>
    </row>
    <row r="4" s="1" customFormat="1" ht="34" customHeight="1" spans="1:9">
      <c r="A4" s="7">
        <v>1</v>
      </c>
      <c r="B4" s="7" t="s">
        <v>12</v>
      </c>
      <c r="C4" s="8">
        <v>245</v>
      </c>
      <c r="D4" s="9" t="s">
        <v>13</v>
      </c>
      <c r="E4" s="10">
        <v>14</v>
      </c>
      <c r="F4" s="10">
        <v>168</v>
      </c>
      <c r="G4" s="10">
        <v>168</v>
      </c>
      <c r="H4" s="11">
        <f>H5*0.7</f>
        <v>719.252583326859</v>
      </c>
      <c r="I4" s="20">
        <f>H4*G4</f>
        <v>120834.433998912</v>
      </c>
    </row>
    <row r="5" s="2" customFormat="1" customHeight="1" spans="1:9">
      <c r="A5" s="12"/>
      <c r="B5" s="12"/>
      <c r="C5" s="13"/>
      <c r="D5" s="2" t="s">
        <v>14</v>
      </c>
      <c r="E5" s="9">
        <v>151</v>
      </c>
      <c r="F5" s="9">
        <f>E5*12</f>
        <v>1812</v>
      </c>
      <c r="G5" s="9">
        <v>1812</v>
      </c>
      <c r="H5" s="14">
        <f t="shared" ref="H5:H9" si="0">5290000/(168*0.7+2644*1+1836*1.3)</f>
        <v>1027.50369046694</v>
      </c>
      <c r="I5" s="20">
        <f t="shared" ref="I5:I15" si="1">H5*G5</f>
        <v>1861836.6871261</v>
      </c>
    </row>
    <row r="6" s="2" customFormat="1" customHeight="1" spans="1:9">
      <c r="A6" s="15"/>
      <c r="B6" s="15"/>
      <c r="C6" s="16"/>
      <c r="D6" s="9" t="s">
        <v>15</v>
      </c>
      <c r="E6" s="9">
        <v>80</v>
      </c>
      <c r="F6" s="9">
        <f t="shared" ref="F6:F15" si="2">E6*12</f>
        <v>960</v>
      </c>
      <c r="G6" s="9">
        <v>960</v>
      </c>
      <c r="H6" s="14">
        <f t="shared" ref="H6:H10" si="3">H5*1.3</f>
        <v>1335.75479760702</v>
      </c>
      <c r="I6" s="20">
        <f t="shared" si="1"/>
        <v>1282324.60570274</v>
      </c>
    </row>
    <row r="7" s="2" customFormat="1" customHeight="1" spans="1:9">
      <c r="A7" s="7">
        <v>2</v>
      </c>
      <c r="B7" s="7" t="s">
        <v>16</v>
      </c>
      <c r="C7" s="7">
        <v>22</v>
      </c>
      <c r="D7" s="2" t="s">
        <v>14</v>
      </c>
      <c r="E7" s="9">
        <v>14</v>
      </c>
      <c r="F7" s="9">
        <f t="shared" si="2"/>
        <v>168</v>
      </c>
      <c r="G7" s="9">
        <v>168</v>
      </c>
      <c r="H7" s="14">
        <f t="shared" si="0"/>
        <v>1027.50369046694</v>
      </c>
      <c r="I7" s="20">
        <f t="shared" si="1"/>
        <v>172620.619998446</v>
      </c>
    </row>
    <row r="8" s="2" customFormat="1" customHeight="1" spans="1:9">
      <c r="A8" s="15"/>
      <c r="B8" s="15"/>
      <c r="C8" s="15"/>
      <c r="D8" s="9" t="s">
        <v>15</v>
      </c>
      <c r="E8" s="9">
        <v>8</v>
      </c>
      <c r="F8" s="9">
        <f t="shared" si="2"/>
        <v>96</v>
      </c>
      <c r="G8" s="9">
        <v>96</v>
      </c>
      <c r="H8" s="14">
        <f t="shared" si="3"/>
        <v>1335.75479760702</v>
      </c>
      <c r="I8" s="20">
        <f t="shared" si="1"/>
        <v>128232.460570274</v>
      </c>
    </row>
    <row r="9" s="2" customFormat="1" customHeight="1" spans="1:9">
      <c r="A9" s="7">
        <v>3</v>
      </c>
      <c r="B9" s="7" t="s">
        <v>17</v>
      </c>
      <c r="C9" s="7">
        <v>36</v>
      </c>
      <c r="D9" s="2" t="s">
        <v>14</v>
      </c>
      <c r="E9" s="9">
        <v>1</v>
      </c>
      <c r="F9" s="9">
        <f t="shared" si="2"/>
        <v>12</v>
      </c>
      <c r="G9" s="9">
        <v>12</v>
      </c>
      <c r="H9" s="14">
        <f t="shared" si="0"/>
        <v>1027.50369046694</v>
      </c>
      <c r="I9" s="20">
        <f t="shared" si="1"/>
        <v>12330.0442856033</v>
      </c>
    </row>
    <row r="10" s="2" customFormat="1" customHeight="1" spans="1:9">
      <c r="A10" s="15"/>
      <c r="B10" s="15"/>
      <c r="C10" s="15"/>
      <c r="D10" s="9" t="s">
        <v>15</v>
      </c>
      <c r="E10" s="9">
        <v>35</v>
      </c>
      <c r="F10" s="9">
        <f t="shared" si="2"/>
        <v>420</v>
      </c>
      <c r="G10" s="9">
        <v>420</v>
      </c>
      <c r="H10" s="14">
        <f t="shared" si="3"/>
        <v>1335.75479760702</v>
      </c>
      <c r="I10" s="20">
        <f t="shared" si="1"/>
        <v>561017.01499495</v>
      </c>
    </row>
    <row r="11" s="2" customFormat="1" customHeight="1" spans="1:9">
      <c r="A11" s="7">
        <v>4</v>
      </c>
      <c r="B11" s="7" t="s">
        <v>18</v>
      </c>
      <c r="C11" s="7">
        <v>42</v>
      </c>
      <c r="D11" s="2" t="s">
        <v>14</v>
      </c>
      <c r="E11" s="9">
        <v>12</v>
      </c>
      <c r="F11" s="9">
        <f>10*12+2*8</f>
        <v>136</v>
      </c>
      <c r="G11" s="9">
        <v>136</v>
      </c>
      <c r="H11" s="14">
        <f t="shared" ref="H11:H15" si="4">5290000/(168*0.7+2644*1+1836*1.3)</f>
        <v>1027.50369046694</v>
      </c>
      <c r="I11" s="20">
        <f t="shared" si="1"/>
        <v>139740.501903504</v>
      </c>
    </row>
    <row r="12" s="2" customFormat="1" customHeight="1" spans="1:9">
      <c r="A12" s="15"/>
      <c r="B12" s="15"/>
      <c r="C12" s="15"/>
      <c r="D12" s="9" t="s">
        <v>15</v>
      </c>
      <c r="E12" s="9">
        <v>30</v>
      </c>
      <c r="F12" s="9">
        <f t="shared" si="2"/>
        <v>360</v>
      </c>
      <c r="G12" s="9">
        <v>360</v>
      </c>
      <c r="H12" s="14">
        <f>H11*1.3</f>
        <v>1335.75479760702</v>
      </c>
      <c r="I12" s="20">
        <f t="shared" si="1"/>
        <v>480871.727138528</v>
      </c>
    </row>
    <row r="13" s="2" customFormat="1" customHeight="1" spans="1:9">
      <c r="A13" s="7">
        <v>5</v>
      </c>
      <c r="B13" s="9" t="s">
        <v>19</v>
      </c>
      <c r="C13" s="9">
        <v>4</v>
      </c>
      <c r="D13" s="9" t="s">
        <v>14</v>
      </c>
      <c r="E13" s="9">
        <v>4</v>
      </c>
      <c r="F13" s="9">
        <f t="shared" si="2"/>
        <v>48</v>
      </c>
      <c r="G13" s="9">
        <v>48</v>
      </c>
      <c r="H13" s="14">
        <f t="shared" si="4"/>
        <v>1027.50369046694</v>
      </c>
      <c r="I13" s="20">
        <f t="shared" si="1"/>
        <v>49320.1771424132</v>
      </c>
    </row>
    <row r="14" s="2" customFormat="1" customHeight="1" spans="1:9">
      <c r="A14" s="7">
        <v>6</v>
      </c>
      <c r="B14" s="9" t="s">
        <v>20</v>
      </c>
      <c r="C14" s="9">
        <v>15</v>
      </c>
      <c r="D14" s="9" t="s">
        <v>14</v>
      </c>
      <c r="E14" s="9">
        <v>15</v>
      </c>
      <c r="F14" s="9">
        <f t="shared" si="2"/>
        <v>180</v>
      </c>
      <c r="G14" s="9">
        <v>180</v>
      </c>
      <c r="H14" s="14">
        <f t="shared" si="4"/>
        <v>1027.50369046694</v>
      </c>
      <c r="I14" s="20">
        <f t="shared" si="1"/>
        <v>184950.664284049</v>
      </c>
    </row>
    <row r="15" s="2" customFormat="1" customHeight="1" spans="1:9">
      <c r="A15" s="7">
        <v>7</v>
      </c>
      <c r="B15" s="9" t="s">
        <v>21</v>
      </c>
      <c r="C15" s="9">
        <v>24</v>
      </c>
      <c r="D15" s="9" t="s">
        <v>14</v>
      </c>
      <c r="E15" s="9">
        <v>24</v>
      </c>
      <c r="F15" s="9">
        <f t="shared" si="2"/>
        <v>288</v>
      </c>
      <c r="G15" s="9">
        <v>288</v>
      </c>
      <c r="H15" s="14">
        <f t="shared" si="4"/>
        <v>1027.50369046694</v>
      </c>
      <c r="I15" s="20">
        <f t="shared" si="1"/>
        <v>295921.062854479</v>
      </c>
    </row>
    <row r="16" s="2" customFormat="1" customHeight="1" spans="1:9">
      <c r="A16" s="17" t="s">
        <v>6</v>
      </c>
      <c r="B16" s="18"/>
      <c r="C16" s="9"/>
      <c r="D16" s="9"/>
      <c r="E16" s="9">
        <f>SUM(E4:E15)</f>
        <v>388</v>
      </c>
      <c r="F16" s="19">
        <f>SUM(F4:F15)</f>
        <v>4648</v>
      </c>
      <c r="G16" s="9">
        <v>4648</v>
      </c>
      <c r="H16" s="14"/>
      <c r="I16" s="9">
        <f>SUM(I4:I15)</f>
        <v>5290000</v>
      </c>
    </row>
  </sheetData>
  <mergeCells count="19">
    <mergeCell ref="A1:I1"/>
    <mergeCell ref="C2:D2"/>
    <mergeCell ref="F2:I2"/>
    <mergeCell ref="A16:B16"/>
    <mergeCell ref="A2:A3"/>
    <mergeCell ref="A4:A6"/>
    <mergeCell ref="A7:A8"/>
    <mergeCell ref="A9:A10"/>
    <mergeCell ref="A11:A12"/>
    <mergeCell ref="B2:B3"/>
    <mergeCell ref="B4:B6"/>
    <mergeCell ref="B7:B8"/>
    <mergeCell ref="B9:B10"/>
    <mergeCell ref="B11:B12"/>
    <mergeCell ref="C4:C6"/>
    <mergeCell ref="C7:C8"/>
    <mergeCell ref="C9:C10"/>
    <mergeCell ref="C11:C12"/>
    <mergeCell ref="E2:E3"/>
  </mergeCells>
  <pageMargins left="0.354166666666667" right="0.156944444444444" top="0.314583333333333" bottom="0.314583333333333" header="0.393055555555556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9" sqref="F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月标准保留二位小数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龍背山</cp:lastModifiedBy>
  <dcterms:created xsi:type="dcterms:W3CDTF">2023-10-09T06:39:00Z</dcterms:created>
  <dcterms:modified xsi:type="dcterms:W3CDTF">2024-08-05T01:48:39Z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39ADA20D7BBF4EE884646C15C944B44A_13</vt:lpwstr>
  </property>
  <property fmtid="{D5CDD505-2E9C-101B-9397-08002B2CF9AE}" pid="3" name="KSOProductBuildVer">
    <vt:lpwstr>2052-12.1.0.17147</vt:lpwstr>
  </property>
</Properties>
</file>